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<sst xmlns="http://schemas.openxmlformats.org/spreadsheetml/2006/main" count="238" uniqueCount="191">
  <si>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</si>
  <si>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</si>
  <si>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</si>
  <si>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</si>
  <si>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</si>
  <si>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</si>
  <si>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</si>
  <si>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</si>
  <si>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</si>
  <si>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</si>
  <si>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</si>
  <si>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</si>
  <si>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</si>
  <si>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</si>
  <si>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</si>
  <si>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</si>
  <si>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</si>
  <si>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</si>
  <si>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</si>
  <si>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</si>
  <si>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</si>
  <si>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</si>
  <si>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</si>
  <si>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</si>
  <si>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</si>
  <si>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</si>
  <si>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</si>
  <si>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</si>
  <si>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</si>
  <si>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</si>
  <si>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</si>
  <si>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</si>
  <si>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</si>
  <si>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</si>
  <si>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</si>
  <si>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</si>
  <si>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</si>
  <si>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</si>
  <si>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</si>
  <si>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</si>
  <si>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</si>
  <si>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</si>
  <si>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</si>
  <si>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</si>
  <si>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</si>
  <si>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</si>
  <si>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</si>
  <si>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</si>
  <si>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</si>
  <si>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</si>
  <si>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</si>
  <si>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</si>
  <si>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10.01.13</t>
  </si>
  <si>
    <t>Subtotal 10.01.13</t>
  </si>
  <si>
    <t>Total 10.01.13</t>
  </si>
  <si>
    <t>diurnă</t>
  </si>
  <si>
    <t>convobiri telefonice</t>
  </si>
  <si>
    <t>CTCE</t>
  </si>
  <si>
    <t>EXCELLENT PROFESIONAL</t>
  </si>
  <si>
    <t>servicii curățenie</t>
  </si>
  <si>
    <t>service echipamente telefonie</t>
  </si>
  <si>
    <t>ADI COM SOFT</t>
  </si>
  <si>
    <t>mentenență pprogram contabilitate</t>
  </si>
  <si>
    <t>GENETIC MASTER BOVIS</t>
  </si>
  <si>
    <t>actualizare LEGIS</t>
  </si>
  <si>
    <t>D&amp;L GUARD ELITE</t>
  </si>
  <si>
    <t xml:space="preserve">servicii paza </t>
  </si>
  <si>
    <t>DJEMBA IT&amp;C</t>
  </si>
  <si>
    <t>Aazot lichid laborator</t>
  </si>
  <si>
    <t>ELECTRONIC SHOP</t>
  </si>
  <si>
    <t>servicii curierat</t>
  </si>
  <si>
    <t>COMPANIA DE APĂ</t>
  </si>
  <si>
    <t xml:space="preserve">OMV PETROM </t>
  </si>
  <si>
    <t>RETIM ECOLOGIC</t>
  </si>
  <si>
    <t>VERBIȚĂ</t>
  </si>
  <si>
    <t>FAN COURIER</t>
  </si>
  <si>
    <t>consum energie electrică</t>
  </si>
  <si>
    <t xml:space="preserve">ORANGE </t>
  </si>
  <si>
    <t>consum apă canal</t>
  </si>
  <si>
    <t>MUNICIPIUL ARAD</t>
  </si>
  <si>
    <t>servicii salubritate</t>
  </si>
  <si>
    <t>convorbiri telefonice</t>
  </si>
  <si>
    <t>01.12.2022-31.12.2022</t>
  </si>
  <si>
    <t>decembrie</t>
  </si>
  <si>
    <t>10.03.01</t>
  </si>
  <si>
    <t>Subtotal 10.03.01</t>
  </si>
  <si>
    <t>Total 10.03.01</t>
  </si>
  <si>
    <t>Subtotal 10.03.02</t>
  </si>
  <si>
    <t>10.03.02</t>
  </si>
  <si>
    <t>Total 10.03.02</t>
  </si>
  <si>
    <t>10.03.03</t>
  </si>
  <si>
    <t>Subtotal 10.03.03</t>
  </si>
  <si>
    <t>Total 10.03.03</t>
  </si>
  <si>
    <t>10.03.06</t>
  </si>
  <si>
    <t>Subtotal 10.03.06</t>
  </si>
  <si>
    <t>Total 10.03.06</t>
  </si>
  <si>
    <t>10.03.04</t>
  </si>
  <si>
    <t>Subtotal 10.03.04</t>
  </si>
  <si>
    <t>Total 10.03.04</t>
  </si>
  <si>
    <t>o.p.319</t>
  </si>
  <si>
    <t>o.p.320</t>
  </si>
  <si>
    <t>o.p.321</t>
  </si>
  <si>
    <t>o.p.322</t>
  </si>
  <si>
    <t>o.p.323</t>
  </si>
  <si>
    <t>o.p.324</t>
  </si>
  <si>
    <t>o.p.325</t>
  </si>
  <si>
    <t>o.p.326</t>
  </si>
  <si>
    <t>o.p.327</t>
  </si>
  <si>
    <t>o.p.328</t>
  </si>
  <si>
    <t>o.p.329</t>
  </si>
  <si>
    <t>o.p.330</t>
  </si>
  <si>
    <t>o.p.331</t>
  </si>
  <si>
    <t>o.p.332</t>
  </si>
  <si>
    <t>o.p.333</t>
  </si>
  <si>
    <t>o.p.334</t>
  </si>
  <si>
    <t>o.p.335</t>
  </si>
  <si>
    <t>o.p.336</t>
  </si>
  <si>
    <t>o.p.337</t>
  </si>
  <si>
    <t>o.p.340</t>
  </si>
  <si>
    <t>o.p.341</t>
  </si>
  <si>
    <t>o.p.342</t>
  </si>
  <si>
    <t>o.p.343</t>
  </si>
  <si>
    <t>o.p.345</t>
  </si>
  <si>
    <t>o.p.346</t>
  </si>
  <si>
    <t>o.p.347</t>
  </si>
  <si>
    <t>o.p.348</t>
  </si>
  <si>
    <t>o.p.349</t>
  </si>
  <si>
    <t>o.p.350</t>
  </si>
  <si>
    <t>o.p.351</t>
  </si>
  <si>
    <t>o.p.352</t>
  </si>
  <si>
    <t>consum combustibil</t>
  </si>
  <si>
    <t>RENAR</t>
  </si>
  <si>
    <t>tarif redevență</t>
  </si>
  <si>
    <t>TESTING TELEKOM</t>
  </si>
  <si>
    <t>măsurare câmp electromagnetic</t>
  </si>
  <si>
    <t>o.p.353</t>
  </si>
  <si>
    <t>o.p.354</t>
  </si>
  <si>
    <t>o.p.355</t>
  </si>
  <si>
    <t>o.p.358</t>
  </si>
  <si>
    <t>o.p.359</t>
  </si>
  <si>
    <t>o.p.360</t>
  </si>
  <si>
    <t>o.p.361</t>
  </si>
  <si>
    <t>o.p.362</t>
  </si>
  <si>
    <t>o.p.363</t>
  </si>
  <si>
    <t>o.p.364</t>
  </si>
  <si>
    <t>o.p.365</t>
  </si>
  <si>
    <t>o.p.366</t>
  </si>
  <si>
    <t>o.p.367</t>
  </si>
  <si>
    <t>o.p.368</t>
  </si>
  <si>
    <t>o.p.369</t>
  </si>
  <si>
    <t>o.p.370</t>
  </si>
  <si>
    <t>o.p.388</t>
  </si>
  <si>
    <t>o.p.389</t>
  </si>
  <si>
    <t>IZOMETAL MAGELLAN</t>
  </si>
  <si>
    <t>cheltuieli judecata</t>
  </si>
  <si>
    <t>RTC TORA TRADING</t>
  </si>
  <si>
    <t>hârtie copiator A4</t>
  </si>
  <si>
    <t>ITP auto</t>
  </si>
  <si>
    <t>MANAGEMENT SERVICE</t>
  </si>
  <si>
    <t>întrerupător simplu</t>
  </si>
  <si>
    <t>RCA</t>
  </si>
  <si>
    <t>EMSAR</t>
  </si>
  <si>
    <t>filtre laborator</t>
  </si>
  <si>
    <t>piese schimb</t>
  </si>
  <si>
    <t>MM VANCU</t>
  </si>
  <si>
    <t>servicii medicale radioactivitate</t>
  </si>
  <si>
    <t>revizie auto</t>
  </si>
  <si>
    <t>reparații auto</t>
  </si>
  <si>
    <t>service copiatoare</t>
  </si>
  <si>
    <t>I.I. CISMAȘ DANIEL</t>
  </si>
  <si>
    <t>verificare hidranți</t>
  </si>
  <si>
    <t>GUTENBERG</t>
  </si>
  <si>
    <t>registru A4</t>
  </si>
  <si>
    <t>ENEL ENERGIE</t>
  </si>
  <si>
    <t>C.M. LIAD</t>
  </si>
  <si>
    <t>servicii medicina muncii</t>
  </si>
  <si>
    <t>DSP</t>
  </si>
  <si>
    <t>buletin interpretare câmp electromagnetic</t>
  </si>
  <si>
    <t>dif. tarif redeventă</t>
  </si>
  <si>
    <t>rovigneta</t>
  </si>
  <si>
    <t xml:space="preserve">ALPIN C </t>
  </si>
  <si>
    <t>dif. Consum combustibil</t>
  </si>
  <si>
    <t>stingătoare auto</t>
  </si>
  <si>
    <t>SELGROS</t>
  </si>
  <si>
    <t>materiale dezinfecție</t>
  </si>
  <si>
    <t>stergătoare auto</t>
  </si>
  <si>
    <t>MATE FIN</t>
  </si>
  <si>
    <t>diferență factură consum combustibil</t>
  </si>
  <si>
    <t>C.N. POȘTA ROMÂNĂ</t>
  </si>
  <si>
    <t>timbre poștale</t>
  </si>
  <si>
    <t>30796/15.12.2022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</si>
</sst>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201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/>
    </xf>
    <xf numFmtId="0" fontId="21" fillId="0" borderId="58" xfId="0" applyFont="1" applyFill="1" applyBorder="1" applyAlignment="1">
      <alignment wrapText="1"/>
    </xf>
    <xf numFmtId="0" fontId="21" fillId="0" borderId="59" xfId="0" applyFont="1" applyFill="1" applyBorder="1" applyAlignment="1">
      <alignment wrapText="1"/>
    </xf>
    <xf numFmtId="14" fontId="21" fillId="0" borderId="19" xfId="0" applyNumberFormat="1" applyFont="1" applyBorder="1" applyAlignment="1">
      <alignment/>
    </xf>
    <xf numFmtId="49" fontId="19" fillId="0" borderId="28" xfId="0" applyNumberFormat="1" applyFont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57" xfId="0" applyFont="1" applyBorder="1" applyAlignment="1">
      <alignment/>
    </xf>
    <xf numFmtId="0" fontId="21" fillId="0" borderId="50" xfId="0" applyFont="1" applyFill="1" applyBorder="1" applyAlignment="1">
      <alignment wrapText="1"/>
    </xf>
    <xf numFmtId="0" fontId="21" fillId="0" borderId="50" xfId="0" applyFont="1" applyBorder="1" applyAlignment="1">
      <alignment/>
    </xf>
    <xf numFmtId="4" fontId="21" fillId="0" borderId="0" xfId="0" applyNumberFormat="1" applyFont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hyperlink" Target="mailto:RCS@RD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59"/>
  <sheetViews>
    <sheetView zoomScalePageLayoutView="0" workbookViewId="0" topLeftCell="C1">
      <selection activeCell="F54" sqref="F5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2.00390625" style="0" bestFit="1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82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6"/>
      <c r="K8" s="86"/>
      <c r="L8" s="86"/>
      <c r="M8" s="86"/>
      <c r="N8" s="86"/>
    </row>
    <row r="9" spans="3:14" ht="12.75">
      <c r="C9" s="41" t="s">
        <v>8</v>
      </c>
      <c r="D9" s="42"/>
      <c r="E9" s="42"/>
      <c r="F9" s="43">
        <f>SUM(F10)</f>
        <v>279932</v>
      </c>
      <c r="G9" s="44"/>
      <c r="J9" s="87"/>
      <c r="K9" s="86"/>
      <c r="L9" s="86"/>
      <c r="M9" s="88"/>
      <c r="N9" s="86"/>
    </row>
    <row r="10" spans="3:14" ht="12.75">
      <c r="C10" s="45" t="s">
        <v>9</v>
      </c>
      <c r="D10" s="21" t="s">
        <v>83</v>
      </c>
      <c r="E10" s="12">
        <v>9</v>
      </c>
      <c r="F10" s="13">
        <f>235345+35411-1829+7868+1910+1227</f>
        <v>279932</v>
      </c>
      <c r="G10" s="31" t="s">
        <v>22</v>
      </c>
      <c r="J10" s="89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279932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34674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decembrie</v>
      </c>
      <c r="E13" s="12">
        <f>E10</f>
        <v>9</v>
      </c>
      <c r="F13" s="13">
        <f>28542+4231+1829+72</f>
        <v>34674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71483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34674</v>
      </c>
      <c r="G22" s="55"/>
      <c r="J22" s="90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1004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decembrie</v>
      </c>
      <c r="E24" s="12">
        <f>E10</f>
        <v>9</v>
      </c>
      <c r="F24" s="20">
        <v>1004</v>
      </c>
      <c r="G24" s="53" t="s">
        <v>37</v>
      </c>
      <c r="J24" s="91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1004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decembrie</v>
      </c>
      <c r="E27" s="12"/>
      <c r="F27" s="20">
        <v>0</v>
      </c>
      <c r="G27" s="53" t="s">
        <v>50</v>
      </c>
      <c r="J27" s="91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81" t="s">
        <v>53</v>
      </c>
      <c r="D29" s="82"/>
      <c r="E29" s="82"/>
      <c r="F29" s="83">
        <f>SUM(F30)</f>
        <v>0</v>
      </c>
      <c r="G29" s="84"/>
      <c r="J29" s="72"/>
      <c r="K29" s="25"/>
      <c r="L29" s="25"/>
      <c r="M29" s="73"/>
      <c r="N29" s="25"/>
    </row>
    <row r="30" spans="3:14" ht="12.75">
      <c r="C30" s="81" t="s">
        <v>52</v>
      </c>
      <c r="D30" s="82" t="str">
        <f>D13</f>
        <v>decembrie</v>
      </c>
      <c r="E30" s="82"/>
      <c r="F30" s="83">
        <v>0</v>
      </c>
      <c r="G30" s="85" t="s">
        <v>55</v>
      </c>
      <c r="J30" s="91"/>
      <c r="K30" s="72"/>
      <c r="L30" s="25"/>
      <c r="M30" s="75"/>
      <c r="N30" s="76"/>
    </row>
    <row r="31" spans="3:14" ht="13.5" thickBot="1">
      <c r="C31" s="81" t="s">
        <v>54</v>
      </c>
      <c r="D31" s="82"/>
      <c r="E31" s="82"/>
      <c r="F31" s="83">
        <f>SUM(F29)</f>
        <v>0</v>
      </c>
      <c r="G31" s="84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10175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decembrie</v>
      </c>
      <c r="E33" s="12">
        <f>E10</f>
        <v>9</v>
      </c>
      <c r="F33" s="20">
        <f>10175</f>
        <v>10175</v>
      </c>
      <c r="G33" s="53" t="s">
        <v>41</v>
      </c>
      <c r="J33" s="91"/>
      <c r="K33" s="72"/>
      <c r="L33" s="72"/>
      <c r="M33" s="92"/>
      <c r="N33" s="76"/>
    </row>
    <row r="34" spans="3:14" ht="13.5" thickBot="1">
      <c r="C34" s="70" t="s">
        <v>40</v>
      </c>
      <c r="D34" s="38"/>
      <c r="E34" s="38"/>
      <c r="F34" s="39">
        <f>SUM(F32)</f>
        <v>10175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decembrie</v>
      </c>
      <c r="E36" s="12">
        <f>E10</f>
        <v>9</v>
      </c>
      <c r="F36" s="20">
        <v>0</v>
      </c>
      <c r="G36" s="53" t="s">
        <v>46</v>
      </c>
      <c r="J36" s="91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3:14" ht="12.75">
      <c r="C38" s="69" t="s">
        <v>85</v>
      </c>
      <c r="D38" s="46"/>
      <c r="E38" s="46"/>
      <c r="F38" s="47">
        <f>SUM(F39)</f>
        <v>7650</v>
      </c>
      <c r="G38" s="48"/>
      <c r="J38" s="72"/>
      <c r="K38" s="25"/>
      <c r="L38" s="25"/>
      <c r="M38" s="73"/>
      <c r="N38" s="72"/>
    </row>
    <row r="39" spans="3:14" ht="12.75">
      <c r="C39" s="110" t="s">
        <v>84</v>
      </c>
      <c r="D39" s="21" t="str">
        <f>D10</f>
        <v>decembrie</v>
      </c>
      <c r="E39" s="12">
        <v>15</v>
      </c>
      <c r="F39" s="20">
        <f>7507+143</f>
        <v>7650</v>
      </c>
      <c r="G39" s="53" t="s">
        <v>34</v>
      </c>
      <c r="J39" s="72"/>
      <c r="K39" s="25"/>
      <c r="L39" s="25"/>
      <c r="M39" s="73"/>
      <c r="N39" s="72"/>
    </row>
    <row r="40" spans="3:14" ht="13.5" thickBot="1">
      <c r="C40" s="70" t="s">
        <v>86</v>
      </c>
      <c r="D40" s="38"/>
      <c r="E40" s="38"/>
      <c r="F40" s="39">
        <f>F39</f>
        <v>7650</v>
      </c>
      <c r="G40" s="49"/>
      <c r="J40" s="72"/>
      <c r="K40" s="25"/>
      <c r="L40" s="25"/>
      <c r="M40" s="73"/>
      <c r="N40" s="72"/>
    </row>
    <row r="41" spans="3:14" ht="12.75">
      <c r="C41" s="69" t="s">
        <v>87</v>
      </c>
      <c r="D41" s="46"/>
      <c r="E41" s="46"/>
      <c r="F41" s="47">
        <f>SUM(F42)</f>
        <v>240</v>
      </c>
      <c r="G41" s="48"/>
      <c r="J41" s="72"/>
      <c r="K41" s="25"/>
      <c r="L41" s="25"/>
      <c r="M41" s="73"/>
      <c r="N41" s="72"/>
    </row>
    <row r="42" spans="3:14" ht="12.75">
      <c r="C42" s="110" t="s">
        <v>88</v>
      </c>
      <c r="D42" s="21" t="str">
        <f>D10</f>
        <v>decembrie</v>
      </c>
      <c r="E42" s="12">
        <v>15</v>
      </c>
      <c r="F42" s="20">
        <f>235+5</f>
        <v>240</v>
      </c>
      <c r="G42" s="53" t="s">
        <v>34</v>
      </c>
      <c r="J42" s="72"/>
      <c r="K42" s="25"/>
      <c r="L42" s="25"/>
      <c r="M42" s="73"/>
      <c r="N42" s="72"/>
    </row>
    <row r="43" spans="3:14" ht="13.5" thickBot="1">
      <c r="C43" s="70" t="s">
        <v>89</v>
      </c>
      <c r="D43" s="38"/>
      <c r="E43" s="38"/>
      <c r="F43" s="39">
        <f>F42</f>
        <v>240</v>
      </c>
      <c r="G43" s="49"/>
      <c r="J43" s="72"/>
      <c r="K43" s="25"/>
      <c r="L43" s="25"/>
      <c r="M43" s="73"/>
      <c r="N43" s="72"/>
    </row>
    <row r="44" spans="3:14" ht="12.75">
      <c r="C44" s="69" t="s">
        <v>91</v>
      </c>
      <c r="D44" s="46"/>
      <c r="E44" s="46"/>
      <c r="F44" s="47">
        <f>SUM(F45)</f>
        <v>2518</v>
      </c>
      <c r="G44" s="48"/>
      <c r="J44" s="72"/>
      <c r="K44" s="25"/>
      <c r="L44" s="25"/>
      <c r="M44" s="73"/>
      <c r="N44" s="72"/>
    </row>
    <row r="45" spans="3:14" ht="12.75">
      <c r="C45" s="110" t="s">
        <v>90</v>
      </c>
      <c r="D45" s="21" t="str">
        <f>D10</f>
        <v>decembrie</v>
      </c>
      <c r="E45" s="12">
        <v>15</v>
      </c>
      <c r="F45" s="20">
        <f>2471+47</f>
        <v>2518</v>
      </c>
      <c r="G45" s="53" t="s">
        <v>34</v>
      </c>
      <c r="J45" s="72"/>
      <c r="K45" s="25"/>
      <c r="L45" s="25"/>
      <c r="M45" s="73"/>
      <c r="N45" s="72"/>
    </row>
    <row r="46" spans="3:14" ht="13.5" thickBot="1">
      <c r="C46" s="70" t="s">
        <v>92</v>
      </c>
      <c r="D46" s="38"/>
      <c r="E46" s="38"/>
      <c r="F46" s="39">
        <f>F45</f>
        <v>2518</v>
      </c>
      <c r="G46" s="49"/>
      <c r="J46" s="72"/>
      <c r="K46" s="25"/>
      <c r="L46" s="25"/>
      <c r="M46" s="73"/>
      <c r="N46" s="72"/>
    </row>
    <row r="47" spans="3:14" ht="12.75">
      <c r="C47" s="69" t="s">
        <v>97</v>
      </c>
      <c r="D47" s="46"/>
      <c r="E47" s="46"/>
      <c r="F47" s="47">
        <f>SUM(F48)</f>
        <v>87</v>
      </c>
      <c r="G47" s="48"/>
      <c r="J47" s="72"/>
      <c r="K47" s="25"/>
      <c r="L47" s="25"/>
      <c r="M47" s="73"/>
      <c r="N47" s="72"/>
    </row>
    <row r="48" spans="3:14" ht="12.75">
      <c r="C48" s="110" t="s">
        <v>96</v>
      </c>
      <c r="D48" s="21" t="str">
        <f>D10</f>
        <v>decembrie</v>
      </c>
      <c r="E48" s="12">
        <v>15</v>
      </c>
      <c r="F48" s="20">
        <f>85+2</f>
        <v>87</v>
      </c>
      <c r="G48" s="53" t="s">
        <v>34</v>
      </c>
      <c r="J48" s="72"/>
      <c r="K48" s="25"/>
      <c r="L48" s="25"/>
      <c r="M48" s="73"/>
      <c r="N48" s="72"/>
    </row>
    <row r="49" spans="3:14" ht="13.5" thickBot="1">
      <c r="C49" s="70" t="s">
        <v>98</v>
      </c>
      <c r="D49" s="38"/>
      <c r="E49" s="38"/>
      <c r="F49" s="39">
        <f>F48</f>
        <v>87</v>
      </c>
      <c r="G49" s="49"/>
      <c r="J49" s="72"/>
      <c r="K49" s="25"/>
      <c r="L49" s="25"/>
      <c r="M49" s="73"/>
      <c r="N49" s="72"/>
    </row>
    <row r="50" spans="3:14" ht="12.75">
      <c r="C50" s="69" t="s">
        <v>94</v>
      </c>
      <c r="D50" s="46"/>
      <c r="E50" s="46"/>
      <c r="F50" s="47">
        <f>SUM(F51)</f>
        <v>412</v>
      </c>
      <c r="G50" s="84"/>
      <c r="J50" s="72"/>
      <c r="K50" s="25"/>
      <c r="L50" s="25"/>
      <c r="M50" s="73"/>
      <c r="N50" s="72"/>
    </row>
    <row r="51" spans="3:14" ht="12.75">
      <c r="C51" s="110" t="s">
        <v>93</v>
      </c>
      <c r="D51" s="21" t="str">
        <f>D10</f>
        <v>decembrie</v>
      </c>
      <c r="E51" s="12">
        <v>15</v>
      </c>
      <c r="F51" s="20">
        <f>404+8</f>
        <v>412</v>
      </c>
      <c r="G51" s="84"/>
      <c r="J51" s="72"/>
      <c r="K51" s="25"/>
      <c r="L51" s="25"/>
      <c r="M51" s="73"/>
      <c r="N51" s="72"/>
    </row>
    <row r="52" spans="3:14" ht="13.5" thickBot="1">
      <c r="C52" s="70" t="s">
        <v>95</v>
      </c>
      <c r="D52" s="38"/>
      <c r="E52" s="38"/>
      <c r="F52" s="39">
        <f>F51</f>
        <v>412</v>
      </c>
      <c r="G52" s="84"/>
      <c r="J52" s="72"/>
      <c r="K52" s="25"/>
      <c r="L52" s="25"/>
      <c r="M52" s="73"/>
      <c r="N52" s="72"/>
    </row>
    <row r="53" spans="1:185" s="62" customFormat="1" ht="12.75">
      <c r="A53" s="63"/>
      <c r="B53" s="66"/>
      <c r="C53" s="69" t="s">
        <v>32</v>
      </c>
      <c r="D53" s="46"/>
      <c r="E53" s="46"/>
      <c r="F53" s="47">
        <f>SUM(F54)</f>
        <v>5929</v>
      </c>
      <c r="G53" s="48"/>
      <c r="H53" s="68"/>
      <c r="I53" s="68"/>
      <c r="J53" s="72"/>
      <c r="K53" s="25"/>
      <c r="L53" s="25"/>
      <c r="M53" s="73"/>
      <c r="N53" s="25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</row>
    <row r="54" spans="1:185" s="62" customFormat="1" ht="12.75">
      <c r="A54" s="63"/>
      <c r="B54" s="66"/>
      <c r="C54" s="30" t="s">
        <v>31</v>
      </c>
      <c r="D54" s="21" t="str">
        <f>D10</f>
        <v>decembrie</v>
      </c>
      <c r="E54" s="12">
        <f>E10</f>
        <v>9</v>
      </c>
      <c r="F54" s="20">
        <f>5877+26+26</f>
        <v>5929</v>
      </c>
      <c r="G54" s="53" t="s">
        <v>34</v>
      </c>
      <c r="H54"/>
      <c r="I54"/>
      <c r="J54" s="74"/>
      <c r="K54" s="72"/>
      <c r="L54" s="72"/>
      <c r="M54" s="92"/>
      <c r="N54" s="7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</row>
    <row r="55" spans="1:185" s="65" customFormat="1" ht="13.5" thickBot="1">
      <c r="A55" s="64"/>
      <c r="B55" s="67"/>
      <c r="C55" s="70" t="s">
        <v>33</v>
      </c>
      <c r="D55" s="38"/>
      <c r="E55" s="38"/>
      <c r="F55" s="39">
        <f>F54</f>
        <v>5929</v>
      </c>
      <c r="G55" s="49"/>
      <c r="H55"/>
      <c r="I55"/>
      <c r="J55" s="72"/>
      <c r="K55" s="25"/>
      <c r="L55" s="25"/>
      <c r="M55" s="73"/>
      <c r="N55" s="7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</row>
    <row r="56" spans="3:14" ht="12.75">
      <c r="C56" s="72"/>
      <c r="D56" s="25"/>
      <c r="E56" s="25"/>
      <c r="F56" s="73"/>
      <c r="G56" s="25"/>
      <c r="J56" s="93"/>
      <c r="K56" s="93"/>
      <c r="L56" s="93"/>
      <c r="M56" s="93"/>
      <c r="N56" s="93"/>
    </row>
    <row r="57" spans="3:14" ht="12.75">
      <c r="C57" s="74"/>
      <c r="D57" s="72"/>
      <c r="E57" s="25"/>
      <c r="F57" s="75">
        <f>F10+F13+F24+F27+F33+F36+F39+F42+F45+F48+F51+F54+F30</f>
        <v>342621</v>
      </c>
      <c r="G57" s="76"/>
      <c r="J57" s="93"/>
      <c r="K57" s="93"/>
      <c r="L57" s="93"/>
      <c r="M57" s="94"/>
      <c r="N57" s="93"/>
    </row>
    <row r="58" spans="3:7" ht="12.75">
      <c r="C58" s="72"/>
      <c r="D58" s="25"/>
      <c r="E58" s="25"/>
      <c r="F58" s="73"/>
      <c r="G58" s="77"/>
    </row>
    <row r="59" ht="12.75">
      <c r="F59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6">
      <selection activeCell="B56" sqref="B56"/>
    </sheetView>
  </sheetViews>
  <sheetFormatPr defaultColWidth="9.140625" defaultRowHeight="12.75"/>
  <cols>
    <col min="1" max="1" width="7.00390625" style="100" customWidth="1"/>
    <col min="2" max="2" width="12.140625" style="100" customWidth="1"/>
    <col min="3" max="3" width="16.57421875" style="100" customWidth="1"/>
    <col min="4" max="4" width="33.28125" style="100" bestFit="1" customWidth="1"/>
    <col min="5" max="5" width="35.421875" style="100" bestFit="1" customWidth="1"/>
    <col min="6" max="6" width="11.00390625" style="100" bestFit="1" customWidth="1"/>
    <col min="7" max="16384" width="9.140625" style="100" customWidth="1"/>
  </cols>
  <sheetData>
    <row r="1" spans="1:2" ht="15.75">
      <c r="A1" s="101" t="s">
        <v>17</v>
      </c>
      <c r="B1" s="101"/>
    </row>
    <row r="3" ht="15.75">
      <c r="B3" s="101" t="s">
        <v>27</v>
      </c>
    </row>
    <row r="4" ht="15.75">
      <c r="B4" s="101"/>
    </row>
    <row r="5" spans="2:4" ht="15.75">
      <c r="B5" s="101"/>
      <c r="C5" s="102" t="s">
        <v>16</v>
      </c>
      <c r="D5" s="103" t="s">
        <v>82</v>
      </c>
    </row>
    <row r="6" ht="42" customHeight="1"/>
    <row r="7" spans="1:6" ht="63">
      <c r="A7" s="104" t="s">
        <v>3</v>
      </c>
      <c r="B7" s="104" t="s">
        <v>4</v>
      </c>
      <c r="C7" s="105" t="s">
        <v>26</v>
      </c>
      <c r="D7" s="104" t="s">
        <v>5</v>
      </c>
      <c r="E7" s="104" t="s">
        <v>6</v>
      </c>
      <c r="F7" s="104" t="s">
        <v>7</v>
      </c>
    </row>
    <row r="8" spans="1:6" s="111" customFormat="1" ht="15.75">
      <c r="A8" s="61">
        <v>1</v>
      </c>
      <c r="B8" s="79">
        <v>44902</v>
      </c>
      <c r="C8" s="56" t="s">
        <v>99</v>
      </c>
      <c r="D8" s="57" t="s">
        <v>61</v>
      </c>
      <c r="E8" s="108" t="s">
        <v>62</v>
      </c>
      <c r="F8" s="80">
        <v>595</v>
      </c>
    </row>
    <row r="9" spans="1:6" s="111" customFormat="1" ht="15.75">
      <c r="A9" s="61">
        <v>2</v>
      </c>
      <c r="B9" s="79">
        <v>44875</v>
      </c>
      <c r="C9" s="56" t="s">
        <v>100</v>
      </c>
      <c r="D9" s="57" t="s">
        <v>67</v>
      </c>
      <c r="E9" s="57" t="s">
        <v>60</v>
      </c>
      <c r="F9" s="80">
        <v>178.5</v>
      </c>
    </row>
    <row r="10" spans="1:6" s="111" customFormat="1" ht="15.75">
      <c r="A10" s="61">
        <v>3</v>
      </c>
      <c r="B10" s="79"/>
      <c r="C10" s="56" t="s">
        <v>101</v>
      </c>
      <c r="D10" s="106" t="s">
        <v>72</v>
      </c>
      <c r="E10" s="57" t="s">
        <v>130</v>
      </c>
      <c r="F10" s="106">
        <v>2530.6</v>
      </c>
    </row>
    <row r="11" spans="1:6" s="111" customFormat="1" ht="15.75">
      <c r="A11" s="61">
        <v>4</v>
      </c>
      <c r="B11" s="79"/>
      <c r="C11" s="56" t="s">
        <v>102</v>
      </c>
      <c r="D11" s="57" t="s">
        <v>131</v>
      </c>
      <c r="E11" s="57" t="s">
        <v>132</v>
      </c>
      <c r="F11" s="106">
        <v>138.25</v>
      </c>
    </row>
    <row r="12" spans="1:6" s="111" customFormat="1" ht="15.75">
      <c r="A12" s="61">
        <v>5</v>
      </c>
      <c r="B12" s="56"/>
      <c r="C12" s="56" t="s">
        <v>103</v>
      </c>
      <c r="D12" s="106" t="s">
        <v>133</v>
      </c>
      <c r="E12" s="106" t="s">
        <v>134</v>
      </c>
      <c r="F12" s="106">
        <v>1680</v>
      </c>
    </row>
    <row r="13" spans="1:6" s="111" customFormat="1" ht="15.75">
      <c r="A13" s="61">
        <v>6</v>
      </c>
      <c r="B13" s="56"/>
      <c r="C13" s="56" t="s">
        <v>104</v>
      </c>
      <c r="D13" s="57" t="s">
        <v>153</v>
      </c>
      <c r="E13" s="57" t="s">
        <v>154</v>
      </c>
      <c r="F13" s="95">
        <v>985</v>
      </c>
    </row>
    <row r="14" spans="1:6" ht="15.75">
      <c r="A14" s="61">
        <v>9</v>
      </c>
      <c r="B14" s="79"/>
      <c r="C14" s="56" t="s">
        <v>105</v>
      </c>
      <c r="D14" s="7" t="s">
        <v>155</v>
      </c>
      <c r="E14" s="7" t="s">
        <v>156</v>
      </c>
      <c r="F14" s="80">
        <v>493.55</v>
      </c>
    </row>
    <row r="15" spans="1:6" ht="15.75">
      <c r="A15" s="61">
        <v>10</v>
      </c>
      <c r="B15" s="79"/>
      <c r="C15" s="56" t="s">
        <v>106</v>
      </c>
      <c r="D15" s="112" t="s">
        <v>74</v>
      </c>
      <c r="E15" s="107" t="s">
        <v>157</v>
      </c>
      <c r="F15" s="95">
        <v>115</v>
      </c>
    </row>
    <row r="16" spans="1:6" ht="15.75">
      <c r="A16" s="61">
        <v>11</v>
      </c>
      <c r="B16" s="79">
        <v>44910</v>
      </c>
      <c r="C16" s="56" t="s">
        <v>107</v>
      </c>
      <c r="D16" s="7" t="s">
        <v>158</v>
      </c>
      <c r="E16" s="7" t="s">
        <v>159</v>
      </c>
      <c r="F16" s="7">
        <v>10.95</v>
      </c>
    </row>
    <row r="17" spans="1:6" ht="15.75">
      <c r="A17" s="61">
        <v>13</v>
      </c>
      <c r="B17" s="79"/>
      <c r="C17" s="56" t="s">
        <v>108</v>
      </c>
      <c r="D17" s="106" t="s">
        <v>72</v>
      </c>
      <c r="E17" s="57" t="s">
        <v>179</v>
      </c>
      <c r="F17" s="7">
        <v>137.94</v>
      </c>
    </row>
    <row r="18" spans="1:6" ht="15.75">
      <c r="A18" s="61">
        <v>15</v>
      </c>
      <c r="B18" s="79"/>
      <c r="C18" s="56" t="s">
        <v>109</v>
      </c>
      <c r="D18" s="106" t="s">
        <v>72</v>
      </c>
      <c r="E18" s="57" t="s">
        <v>179</v>
      </c>
      <c r="F18" s="7">
        <v>137.94</v>
      </c>
    </row>
    <row r="19" spans="1:6" ht="15.75">
      <c r="A19" s="61">
        <v>16</v>
      </c>
      <c r="B19" s="79"/>
      <c r="C19" s="56" t="s">
        <v>110</v>
      </c>
      <c r="D19" s="106" t="s">
        <v>72</v>
      </c>
      <c r="E19" s="57" t="s">
        <v>179</v>
      </c>
      <c r="F19" s="7">
        <v>137.94</v>
      </c>
    </row>
    <row r="20" spans="1:6" ht="15.75">
      <c r="A20" s="61">
        <v>17</v>
      </c>
      <c r="B20" s="79">
        <v>44914</v>
      </c>
      <c r="C20" s="56" t="s">
        <v>111</v>
      </c>
      <c r="D20" s="57" t="s">
        <v>63</v>
      </c>
      <c r="E20" s="57" t="s">
        <v>68</v>
      </c>
      <c r="F20" s="80">
        <v>1694.56</v>
      </c>
    </row>
    <row r="21" spans="1:6" ht="15.75">
      <c r="A21" s="61">
        <v>18</v>
      </c>
      <c r="B21" s="79"/>
      <c r="C21" s="56" t="s">
        <v>112</v>
      </c>
      <c r="D21" s="57" t="s">
        <v>161</v>
      </c>
      <c r="E21" s="57" t="s">
        <v>162</v>
      </c>
      <c r="F21" s="80">
        <v>928.2</v>
      </c>
    </row>
    <row r="22" spans="1:6" ht="15.75">
      <c r="A22" s="61">
        <v>19</v>
      </c>
      <c r="B22" s="79"/>
      <c r="C22" s="56" t="s">
        <v>113</v>
      </c>
      <c r="D22" s="57" t="s">
        <v>69</v>
      </c>
      <c r="E22" s="99" t="s">
        <v>163</v>
      </c>
      <c r="F22" s="80">
        <v>88</v>
      </c>
    </row>
    <row r="23" spans="1:6" ht="15.75">
      <c r="A23" s="61">
        <v>20</v>
      </c>
      <c r="B23" s="79"/>
      <c r="C23" s="56" t="s">
        <v>114</v>
      </c>
      <c r="D23" s="57" t="s">
        <v>57</v>
      </c>
      <c r="E23" s="57" t="s">
        <v>64</v>
      </c>
      <c r="F23" s="80">
        <v>85</v>
      </c>
    </row>
    <row r="24" spans="1:6" ht="15.75">
      <c r="A24" s="61">
        <v>21</v>
      </c>
      <c r="B24" s="79"/>
      <c r="C24" s="56" t="s">
        <v>115</v>
      </c>
      <c r="D24" s="7" t="s">
        <v>164</v>
      </c>
      <c r="E24" s="7" t="s">
        <v>165</v>
      </c>
      <c r="F24" s="80">
        <v>400</v>
      </c>
    </row>
    <row r="25" spans="1:6" ht="15.75">
      <c r="A25" s="61">
        <v>22</v>
      </c>
      <c r="B25" s="79"/>
      <c r="C25" s="56" t="s">
        <v>116</v>
      </c>
      <c r="D25" s="7" t="s">
        <v>74</v>
      </c>
      <c r="E25" s="7" t="s">
        <v>166</v>
      </c>
      <c r="F25" s="7">
        <v>1330</v>
      </c>
    </row>
    <row r="26" spans="1:6" ht="15.75">
      <c r="A26" s="61">
        <v>23</v>
      </c>
      <c r="B26" s="79"/>
      <c r="C26" s="56" t="s">
        <v>117</v>
      </c>
      <c r="D26" s="7" t="s">
        <v>74</v>
      </c>
      <c r="E26" s="57" t="s">
        <v>167</v>
      </c>
      <c r="F26" s="80">
        <v>616.43</v>
      </c>
    </row>
    <row r="27" spans="1:6" ht="15.75">
      <c r="A27" s="61">
        <v>24</v>
      </c>
      <c r="B27" s="7"/>
      <c r="C27" s="56" t="s">
        <v>118</v>
      </c>
      <c r="D27" s="57" t="s">
        <v>71</v>
      </c>
      <c r="E27" s="57" t="s">
        <v>78</v>
      </c>
      <c r="F27" s="80">
        <v>80.7</v>
      </c>
    </row>
    <row r="28" spans="1:6" ht="15.75">
      <c r="A28" s="61">
        <v>25</v>
      </c>
      <c r="B28" s="109">
        <v>44915</v>
      </c>
      <c r="C28" s="56" t="s">
        <v>119</v>
      </c>
      <c r="D28" s="57" t="s">
        <v>65</v>
      </c>
      <c r="E28" s="57" t="s">
        <v>66</v>
      </c>
      <c r="F28" s="80">
        <v>202.3</v>
      </c>
    </row>
    <row r="29" spans="1:6" ht="15.75">
      <c r="A29" s="61">
        <v>26</v>
      </c>
      <c r="B29" s="7"/>
      <c r="C29" s="56" t="s">
        <v>120</v>
      </c>
      <c r="D29" s="57" t="s">
        <v>69</v>
      </c>
      <c r="E29" s="57" t="s">
        <v>168</v>
      </c>
      <c r="F29" s="80">
        <v>312.97</v>
      </c>
    </row>
    <row r="30" spans="1:6" ht="15.75">
      <c r="A30" s="61">
        <v>27</v>
      </c>
      <c r="B30" s="7"/>
      <c r="C30" s="56" t="s">
        <v>121</v>
      </c>
      <c r="D30" s="113" t="s">
        <v>58</v>
      </c>
      <c r="E30" s="57" t="s">
        <v>59</v>
      </c>
      <c r="F30" s="80">
        <v>1800</v>
      </c>
    </row>
    <row r="31" spans="1:6" ht="15.75">
      <c r="A31" s="61">
        <v>28</v>
      </c>
      <c r="B31" s="109">
        <v>44917</v>
      </c>
      <c r="C31" s="56" t="s">
        <v>122</v>
      </c>
      <c r="D31" s="100" t="s">
        <v>169</v>
      </c>
      <c r="E31" s="7" t="s">
        <v>170</v>
      </c>
      <c r="F31" s="7">
        <v>210</v>
      </c>
    </row>
    <row r="32" spans="1:6" ht="15.75">
      <c r="A32" s="61">
        <v>29</v>
      </c>
      <c r="B32" s="7"/>
      <c r="C32" s="56" t="s">
        <v>123</v>
      </c>
      <c r="D32" s="114" t="s">
        <v>171</v>
      </c>
      <c r="E32" s="7" t="s">
        <v>172</v>
      </c>
      <c r="F32" s="7">
        <v>17.5</v>
      </c>
    </row>
    <row r="33" spans="1:6" ht="15.75">
      <c r="A33" s="61">
        <v>30</v>
      </c>
      <c r="B33" s="7"/>
      <c r="C33" s="56" t="s">
        <v>124</v>
      </c>
      <c r="D33" s="7" t="s">
        <v>173</v>
      </c>
      <c r="E33" s="7" t="s">
        <v>76</v>
      </c>
      <c r="F33" s="7">
        <v>11286.82</v>
      </c>
    </row>
    <row r="34" spans="1:6" ht="15.75">
      <c r="A34" s="61">
        <v>31</v>
      </c>
      <c r="B34" s="7"/>
      <c r="C34" s="56" t="s">
        <v>125</v>
      </c>
      <c r="D34" s="106" t="s">
        <v>173</v>
      </c>
      <c r="E34" s="7" t="s">
        <v>76</v>
      </c>
      <c r="F34" s="7">
        <v>3059.29</v>
      </c>
    </row>
    <row r="35" spans="1:6" ht="15.75">
      <c r="A35" s="61">
        <v>32</v>
      </c>
      <c r="B35" s="7"/>
      <c r="C35" s="56" t="s">
        <v>126</v>
      </c>
      <c r="D35" s="7" t="s">
        <v>174</v>
      </c>
      <c r="E35" s="106" t="s">
        <v>175</v>
      </c>
      <c r="F35" s="7">
        <v>1485</v>
      </c>
    </row>
    <row r="36" spans="1:6" ht="15.75">
      <c r="A36" s="61">
        <v>33</v>
      </c>
      <c r="B36" s="109"/>
      <c r="C36" s="56" t="s">
        <v>127</v>
      </c>
      <c r="D36" s="7" t="s">
        <v>176</v>
      </c>
      <c r="E36" s="7" t="s">
        <v>177</v>
      </c>
      <c r="F36" s="7">
        <v>150</v>
      </c>
    </row>
    <row r="37" spans="1:6" ht="15.75">
      <c r="A37" s="61">
        <v>34</v>
      </c>
      <c r="B37" s="7"/>
      <c r="C37" s="56" t="s">
        <v>128</v>
      </c>
      <c r="D37" s="7" t="s">
        <v>79</v>
      </c>
      <c r="E37" s="7" t="s">
        <v>178</v>
      </c>
      <c r="F37" s="7">
        <v>3.88</v>
      </c>
    </row>
    <row r="38" spans="1:6" ht="15.75">
      <c r="A38" s="61">
        <v>35</v>
      </c>
      <c r="B38" s="109">
        <v>44922</v>
      </c>
      <c r="C38" s="56" t="s">
        <v>129</v>
      </c>
      <c r="D38" s="7" t="s">
        <v>72</v>
      </c>
      <c r="E38" s="7" t="s">
        <v>181</v>
      </c>
      <c r="F38" s="7">
        <v>357</v>
      </c>
    </row>
    <row r="39" spans="1:6" ht="15.75">
      <c r="A39" s="61">
        <v>36</v>
      </c>
      <c r="B39" s="7"/>
      <c r="C39" s="56" t="s">
        <v>135</v>
      </c>
      <c r="D39" s="7" t="s">
        <v>180</v>
      </c>
      <c r="E39" s="7" t="s">
        <v>182</v>
      </c>
      <c r="F39" s="7">
        <v>120.67</v>
      </c>
    </row>
    <row r="40" spans="1:6" ht="15.75">
      <c r="A40" s="61">
        <v>37</v>
      </c>
      <c r="B40" s="7"/>
      <c r="C40" s="56" t="s">
        <v>136</v>
      </c>
      <c r="D40" s="7" t="s">
        <v>183</v>
      </c>
      <c r="E40" s="7" t="s">
        <v>184</v>
      </c>
      <c r="F40" s="7">
        <v>410.99</v>
      </c>
    </row>
    <row r="41" spans="1:6" ht="15.75">
      <c r="A41" s="61">
        <v>38</v>
      </c>
      <c r="B41" s="7"/>
      <c r="C41" s="56" t="s">
        <v>137</v>
      </c>
      <c r="D41" s="7" t="s">
        <v>183</v>
      </c>
      <c r="E41" s="7" t="s">
        <v>185</v>
      </c>
      <c r="F41" s="7">
        <v>370.84</v>
      </c>
    </row>
    <row r="42" spans="1:6" ht="15.75">
      <c r="A42" s="61">
        <v>39</v>
      </c>
      <c r="B42" s="109">
        <v>44923</v>
      </c>
      <c r="C42" s="56" t="s">
        <v>138</v>
      </c>
      <c r="D42" s="7" t="s">
        <v>72</v>
      </c>
      <c r="E42" s="7" t="s">
        <v>160</v>
      </c>
      <c r="F42" s="7">
        <v>828</v>
      </c>
    </row>
    <row r="43" spans="1:6" ht="15.75">
      <c r="A43" s="61">
        <v>40</v>
      </c>
      <c r="B43" s="7"/>
      <c r="C43" s="56" t="s">
        <v>139</v>
      </c>
      <c r="D43" s="7" t="s">
        <v>72</v>
      </c>
      <c r="E43" s="7" t="s">
        <v>160</v>
      </c>
      <c r="F43" s="7">
        <v>732</v>
      </c>
    </row>
    <row r="44" spans="1:6" ht="15.75">
      <c r="A44" s="61">
        <v>41</v>
      </c>
      <c r="B44" s="7"/>
      <c r="C44" s="56" t="s">
        <v>140</v>
      </c>
      <c r="D44" s="7" t="s">
        <v>72</v>
      </c>
      <c r="E44" s="7" t="s">
        <v>160</v>
      </c>
      <c r="F44" s="7">
        <v>589.98</v>
      </c>
    </row>
    <row r="45" spans="1:6" ht="15.75">
      <c r="A45" s="61">
        <v>42</v>
      </c>
      <c r="B45" s="7"/>
      <c r="C45" s="56" t="s">
        <v>141</v>
      </c>
      <c r="D45" s="7" t="s">
        <v>71</v>
      </c>
      <c r="E45" s="7" t="s">
        <v>78</v>
      </c>
      <c r="F45" s="7">
        <v>105.95</v>
      </c>
    </row>
    <row r="46" spans="1:6" ht="15.75">
      <c r="A46" s="61">
        <v>43</v>
      </c>
      <c r="B46" s="7"/>
      <c r="C46" s="56" t="s">
        <v>142</v>
      </c>
      <c r="D46" s="106" t="s">
        <v>73</v>
      </c>
      <c r="E46" s="106" t="s">
        <v>80</v>
      </c>
      <c r="F46" s="106">
        <v>94.05</v>
      </c>
    </row>
    <row r="47" spans="1:6" ht="15.75">
      <c r="A47" s="61">
        <v>44</v>
      </c>
      <c r="B47" s="7"/>
      <c r="C47" s="56" t="s">
        <v>143</v>
      </c>
      <c r="D47" s="7" t="s">
        <v>69</v>
      </c>
      <c r="E47" s="7" t="s">
        <v>163</v>
      </c>
      <c r="F47" s="7">
        <v>269.37</v>
      </c>
    </row>
    <row r="48" spans="1:6" ht="15.75">
      <c r="A48" s="61">
        <v>45</v>
      </c>
      <c r="B48" s="7"/>
      <c r="C48" s="56" t="s">
        <v>144</v>
      </c>
      <c r="D48" s="7" t="s">
        <v>186</v>
      </c>
      <c r="E48" s="7" t="s">
        <v>162</v>
      </c>
      <c r="F48" s="7">
        <v>579.53</v>
      </c>
    </row>
    <row r="49" spans="1:6" ht="15.75">
      <c r="A49" s="61">
        <v>46</v>
      </c>
      <c r="B49" s="7"/>
      <c r="C49" s="56" t="s">
        <v>145</v>
      </c>
      <c r="D49" s="7" t="s">
        <v>75</v>
      </c>
      <c r="E49" s="7" t="s">
        <v>70</v>
      </c>
      <c r="F49" s="7">
        <v>33</v>
      </c>
    </row>
    <row r="50" spans="1:6" ht="15.75">
      <c r="A50" s="61">
        <v>47</v>
      </c>
      <c r="B50" s="7"/>
      <c r="C50" s="56" t="s">
        <v>146</v>
      </c>
      <c r="D50" s="7" t="s">
        <v>77</v>
      </c>
      <c r="E50" s="7" t="s">
        <v>81</v>
      </c>
      <c r="F50" s="7">
        <v>21.36</v>
      </c>
    </row>
    <row r="51" spans="1:6" ht="15.75">
      <c r="A51" s="61">
        <v>48</v>
      </c>
      <c r="B51" s="7"/>
      <c r="C51" s="56" t="s">
        <v>147</v>
      </c>
      <c r="D51" s="7" t="s">
        <v>77</v>
      </c>
      <c r="E51" s="7" t="s">
        <v>81</v>
      </c>
      <c r="F51" s="7">
        <v>77</v>
      </c>
    </row>
    <row r="52" spans="1:6" ht="15.75">
      <c r="A52" s="61">
        <v>49</v>
      </c>
      <c r="B52" s="7"/>
      <c r="C52" s="56" t="s">
        <v>148</v>
      </c>
      <c r="D52" s="7" t="s">
        <v>77</v>
      </c>
      <c r="E52" s="7" t="s">
        <v>81</v>
      </c>
      <c r="F52" s="7">
        <v>201.51</v>
      </c>
    </row>
    <row r="53" spans="1:6" ht="15.75">
      <c r="A53" s="61">
        <v>50</v>
      </c>
      <c r="B53" s="7"/>
      <c r="C53" s="56" t="s">
        <v>149</v>
      </c>
      <c r="D53" s="7" t="s">
        <v>153</v>
      </c>
      <c r="E53" s="7" t="s">
        <v>154</v>
      </c>
      <c r="F53" s="7">
        <v>265</v>
      </c>
    </row>
    <row r="54" spans="1:6" ht="15.75">
      <c r="A54" s="61">
        <v>51</v>
      </c>
      <c r="B54" s="7"/>
      <c r="C54" s="56" t="s">
        <v>150</v>
      </c>
      <c r="D54" s="57" t="s">
        <v>51</v>
      </c>
      <c r="E54" s="57" t="s">
        <v>56</v>
      </c>
      <c r="F54" s="7">
        <v>46.84</v>
      </c>
    </row>
    <row r="55" spans="1:6" ht="15.75">
      <c r="A55" s="61">
        <v>52</v>
      </c>
      <c r="B55" s="109">
        <v>44924</v>
      </c>
      <c r="C55" s="56" t="s">
        <v>151</v>
      </c>
      <c r="D55" s="7" t="s">
        <v>72</v>
      </c>
      <c r="E55" s="7" t="s">
        <v>187</v>
      </c>
      <c r="F55" s="7">
        <v>80.32</v>
      </c>
    </row>
    <row r="56" spans="1:6" ht="15.75">
      <c r="A56" s="61">
        <v>53</v>
      </c>
      <c r="B56" s="7"/>
      <c r="C56" s="56" t="s">
        <v>152</v>
      </c>
      <c r="D56" s="7" t="s">
        <v>188</v>
      </c>
      <c r="E56" s="7" t="s">
        <v>189</v>
      </c>
      <c r="F56" s="7">
        <v>77</v>
      </c>
    </row>
    <row r="58" ht="15.75">
      <c r="F58" s="115">
        <f>SUM(F8:F56)</f>
        <v>36151.73000000001</v>
      </c>
    </row>
  </sheetData>
  <sheetProtection selectLockedCells="1" selectUnlockedCells="1"/>
  <hyperlinks>
    <hyperlink ref="D54" r:id="rId1" display="RCS@RDS"/>
    <hyperlink ref="D27" r:id="rId2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82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>
        <v>44923</v>
      </c>
      <c r="F12" s="23">
        <v>356</v>
      </c>
      <c r="G12" s="8" t="s">
        <v>69</v>
      </c>
      <c r="H12" s="7" t="s">
        <v>190</v>
      </c>
      <c r="I12" s="24">
        <v>11000</v>
      </c>
    </row>
    <row r="16" spans="4:7" ht="15.75">
      <c r="D16" s="96"/>
      <c r="E16" s="97"/>
      <c r="F16" s="93"/>
      <c r="G16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2023-01-04T12:58:49Z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